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nnynijenhuis/Mijn Drive/Nijenhuis Truck Solutions/Tools/"/>
    </mc:Choice>
  </mc:AlternateContent>
  <xr:revisionPtr revIDLastSave="0" documentId="13_ncr:1_{28721832-D836-7642-A387-D1C012FC2703}" xr6:coauthVersionLast="47" xr6:coauthVersionMax="47" xr10:uidLastSave="{00000000-0000-0000-0000-000000000000}"/>
  <workbookProtection workbookAlgorithmName="SHA-512" workbookHashValue="wmMQQUz5wbCIPVfCgKP9XSBraAWwSs8V4hBrfbFlMgW6cthOENLsmztf3fRZ40Za/J6OxjLpK0SWh3PO2eHf6Q==" workbookSaltValue="oU4twQg3jjM7F8HO6Fiq/A==" workbookSpinCount="100000" lockStructure="1"/>
  <bookViews>
    <workbookView xWindow="35240" yWindow="500" windowWidth="41560" windowHeight="30100" xr2:uid="{B1DB746D-D4E4-8544-BE2D-8AA0D1CE8921}"/>
  </bookViews>
  <sheets>
    <sheet name="Subsidies calculator" sheetId="1" r:id="rId1"/>
  </sheets>
  <definedNames>
    <definedName name="_xlnm.Print_Area" localSheetId="0">'Subsidies calculator'!$A$1:$F$86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1" l="1"/>
  <c r="E31" i="1" l="1"/>
  <c r="D31" i="1"/>
  <c r="C31" i="1"/>
  <c r="E24" i="1"/>
  <c r="D24" i="1"/>
  <c r="C24" i="1"/>
  <c r="C7" i="1"/>
  <c r="C13" i="1" s="1"/>
  <c r="C70" i="1"/>
  <c r="C69" i="1"/>
  <c r="C57" i="1"/>
  <c r="C58" i="1" s="1"/>
  <c r="D71" i="1" l="1"/>
  <c r="E38" i="1"/>
  <c r="C38" i="1"/>
  <c r="D38" i="1" s="1"/>
  <c r="C59" i="1"/>
  <c r="C65" i="1" s="1"/>
  <c r="C75" i="1" s="1"/>
  <c r="C39" i="1" l="1"/>
  <c r="C63" i="1" s="1"/>
  <c r="C73" i="1" s="1"/>
  <c r="C52" i="1" l="1"/>
  <c r="C53" i="1" s="1"/>
  <c r="C54" i="1" s="1"/>
  <c r="C64" i="1" s="1"/>
  <c r="C74" i="1" s="1"/>
  <c r="D76" i="1" s="1"/>
  <c r="E78" i="1" s="1"/>
</calcChain>
</file>

<file path=xl/sharedStrings.xml><?xml version="1.0" encoding="utf-8"?>
<sst xmlns="http://schemas.openxmlformats.org/spreadsheetml/2006/main" count="82" uniqueCount="63">
  <si>
    <t>Type truck</t>
  </si>
  <si>
    <t>MIA truck</t>
  </si>
  <si>
    <t>N2</t>
  </si>
  <si>
    <t>Klein</t>
  </si>
  <si>
    <t>Groot</t>
  </si>
  <si>
    <t>Bedrijfsomvang</t>
  </si>
  <si>
    <t>aanZET subsidie percentage</t>
  </si>
  <si>
    <t>Winst</t>
  </si>
  <si>
    <t>MIA lader</t>
  </si>
  <si>
    <t>N3 Bakwagen &lt;18t</t>
  </si>
  <si>
    <t>N3 Bakwagen &gt;18t</t>
  </si>
  <si>
    <t>N3 Trekker</t>
  </si>
  <si>
    <t>&lt; €0,-</t>
  </si>
  <si>
    <t>Aanschafprijs truck</t>
  </si>
  <si>
    <t>aanZET subsidie bedrag</t>
  </si>
  <si>
    <t>MIA over bedrag</t>
  </si>
  <si>
    <t>MIA bruto</t>
  </si>
  <si>
    <t>MIA netto</t>
  </si>
  <si>
    <t>Aanschafprijs lader</t>
  </si>
  <si>
    <t>MIA Truck</t>
  </si>
  <si>
    <t>MIA Lader</t>
  </si>
  <si>
    <t xml:space="preserve">aanZET </t>
  </si>
  <si>
    <t>Aanzet percentage</t>
  </si>
  <si>
    <t>Aanzet maximum bedrag</t>
  </si>
  <si>
    <t>Aanzet uitkomsten</t>
  </si>
  <si>
    <t>MIA vennootschapsbelasting</t>
  </si>
  <si>
    <t>MIA Percentages</t>
  </si>
  <si>
    <t>Totale investering</t>
  </si>
  <si>
    <t>Truck</t>
  </si>
  <si>
    <t>Lader</t>
  </si>
  <si>
    <t>Aanzet</t>
  </si>
  <si>
    <t>Totale bruto investering</t>
  </si>
  <si>
    <t>Totale subsidie</t>
  </si>
  <si>
    <t>Totale netto investering</t>
  </si>
  <si>
    <t>Te verkrijgen subsidies</t>
  </si>
  <si>
    <t>Mijn gegevens</t>
  </si>
  <si>
    <t>Grootte</t>
  </si>
  <si>
    <t>Aantal werknemers</t>
  </si>
  <si>
    <t>én jaaromzet</t>
  </si>
  <si>
    <t>én / of jaarbalans</t>
  </si>
  <si>
    <t>&lt; €10 mln</t>
  </si>
  <si>
    <t>&lt; €50 mln</t>
  </si>
  <si>
    <t>&lt; €43 mln</t>
  </si>
  <si>
    <t>&gt; €50 mln</t>
  </si>
  <si>
    <t>&gt; €43 mln</t>
  </si>
  <si>
    <t>Jaaromzet</t>
  </si>
  <si>
    <t>Jaarbalans</t>
  </si>
  <si>
    <t>50 of minder</t>
  </si>
  <si>
    <t>250 of minder</t>
  </si>
  <si>
    <t>250 of meer</t>
  </si>
  <si>
    <t>Bedrijfsomvang tool</t>
  </si>
  <si>
    <t>Bedrijfsomvang data</t>
  </si>
  <si>
    <t>Middelgroot</t>
  </si>
  <si>
    <t>&lt; €200.000,-</t>
  </si>
  <si>
    <t>&gt; €200.000,-</t>
  </si>
  <si>
    <t xml:space="preserve">Zeg, ken jij die Johnny Nijenhuis? </t>
  </si>
  <si>
    <t>☎️</t>
  </si>
  <si>
    <t>📬</t>
  </si>
  <si>
    <t>06 1905 7881</t>
  </si>
  <si>
    <t>johnny@nijenhuistrucksolutions.nl</t>
  </si>
  <si>
    <t>Volg mij op LinkedIn!</t>
  </si>
  <si>
    <t>👉</t>
  </si>
  <si>
    <t>Versie 16-02-2024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</si>
</sst>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€&quot;\ * #,##0.00_);_(&quot;€&quot;\ * \(#,##0.00\);_(&quot;€&quot;\ * &quot;-&quot;??_);_(@_)"/>
    <numFmt numFmtId="164" formatCode="_ &quot;€&quot;\ * #,##0.00_ ;_ &quot;€&quot;\ * \-#,##0.00_ ;_ &quot;€&quot;\ * &quot;-&quot;??_ ;_ @_ "/>
    <numFmt numFmtId="165" formatCode="0.0%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12"/>
      <color theme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F0DB"/>
        <bgColor indexed="64"/>
      </patternFill>
    </fill>
  </fills>
  <borders count="12">
    <border>
      <left/>
      <right/>
      <top/>
      <bottom/>
      <diagonal/>
    </border>
    <border>
      <left style="thick">
        <color theme="9"/>
      </left>
      <right/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/>
      <right style="thick">
        <color theme="9"/>
      </right>
      <top/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2" fillId="3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4" fillId="3" borderId="0" xfId="0" applyFont="1" applyFill="1" applyProtection="1">
      <protection hidden="1"/>
    </xf>
    <xf numFmtId="0" fontId="2" fillId="3" borderId="1" xfId="0" applyFont="1" applyFill="1" applyBorder="1" applyProtection="1">
      <protection hidden="1"/>
    </xf>
    <xf numFmtId="0" fontId="2" fillId="3" borderId="5" xfId="0" applyFont="1" applyFill="1" applyBorder="1" applyProtection="1">
      <protection hidden="1"/>
    </xf>
    <xf numFmtId="0" fontId="2" fillId="3" borderId="6" xfId="0" applyFont="1" applyFill="1" applyBorder="1" applyProtection="1">
      <protection hidden="1"/>
    </xf>
    <xf numFmtId="9" fontId="2" fillId="3" borderId="7" xfId="2" applyFont="1" applyFill="1" applyBorder="1" applyProtection="1">
      <protection hidden="1"/>
    </xf>
    <xf numFmtId="0" fontId="2" fillId="3" borderId="8" xfId="0" applyFont="1" applyFill="1" applyBorder="1" applyProtection="1">
      <protection hidden="1"/>
    </xf>
    <xf numFmtId="44" fontId="2" fillId="3" borderId="0" xfId="0" applyNumberFormat="1" applyFont="1" applyFill="1" applyProtection="1">
      <protection hidden="1"/>
    </xf>
    <xf numFmtId="44" fontId="2" fillId="3" borderId="1" xfId="0" applyNumberFormat="1" applyFont="1" applyFill="1" applyBorder="1" applyProtection="1">
      <protection hidden="1"/>
    </xf>
    <xf numFmtId="44" fontId="2" fillId="3" borderId="6" xfId="0" applyNumberFormat="1" applyFont="1" applyFill="1" applyBorder="1" applyProtection="1">
      <protection hidden="1"/>
    </xf>
    <xf numFmtId="165" fontId="2" fillId="3" borderId="0" xfId="2" applyNumberFormat="1" applyFont="1" applyFill="1" applyBorder="1" applyProtection="1">
      <protection hidden="1"/>
    </xf>
    <xf numFmtId="44" fontId="2" fillId="3" borderId="5" xfId="1" applyFont="1" applyFill="1" applyBorder="1" applyProtection="1">
      <protection hidden="1"/>
    </xf>
    <xf numFmtId="44" fontId="2" fillId="3" borderId="7" xfId="1" applyFont="1" applyFill="1" applyBorder="1" applyProtection="1">
      <protection hidden="1"/>
    </xf>
    <xf numFmtId="44" fontId="2" fillId="3" borderId="7" xfId="0" applyNumberFormat="1" applyFont="1" applyFill="1" applyBorder="1" applyProtection="1">
      <protection hidden="1"/>
    </xf>
    <xf numFmtId="0" fontId="2" fillId="3" borderId="0" xfId="0" applyFont="1" applyFill="1" applyAlignment="1" applyProtection="1">
      <alignment horizontal="center"/>
      <protection hidden="1"/>
    </xf>
    <xf numFmtId="44" fontId="2" fillId="3" borderId="0" xfId="1" applyFont="1" applyFill="1" applyBorder="1" applyProtection="1">
      <protection hidden="1"/>
    </xf>
    <xf numFmtId="9" fontId="2" fillId="3" borderId="0" xfId="0" applyNumberFormat="1" applyFont="1" applyFill="1" applyProtection="1">
      <protection hidden="1"/>
    </xf>
    <xf numFmtId="0" fontId="2" fillId="3" borderId="7" xfId="0" applyFont="1" applyFill="1" applyBorder="1" applyProtection="1">
      <protection hidden="1"/>
    </xf>
    <xf numFmtId="10" fontId="2" fillId="3" borderId="0" xfId="0" applyNumberFormat="1" applyFont="1" applyFill="1" applyProtection="1">
      <protection hidden="1"/>
    </xf>
    <xf numFmtId="44" fontId="2" fillId="3" borderId="8" xfId="0" applyNumberFormat="1" applyFont="1" applyFill="1" applyBorder="1" applyProtection="1">
      <protection hidden="1"/>
    </xf>
    <xf numFmtId="44" fontId="2" fillId="2" borderId="0" xfId="1" applyFont="1" applyFill="1" applyBorder="1" applyProtection="1">
      <protection locked="0"/>
    </xf>
    <xf numFmtId="44" fontId="2" fillId="2" borderId="0" xfId="0" applyNumberFormat="1" applyFont="1" applyFill="1" applyProtection="1">
      <protection locked="0"/>
    </xf>
    <xf numFmtId="44" fontId="2" fillId="2" borderId="7" xfId="0" applyNumberFormat="1" applyFont="1" applyFill="1" applyBorder="1" applyProtection="1">
      <protection locked="0"/>
    </xf>
    <xf numFmtId="9" fontId="2" fillId="3" borderId="0" xfId="2" applyFont="1" applyFill="1" applyBorder="1" applyProtection="1">
      <protection hidden="1"/>
    </xf>
    <xf numFmtId="0" fontId="3" fillId="3" borderId="1" xfId="0" applyFont="1" applyFill="1" applyBorder="1" applyProtection="1">
      <protection hidden="1"/>
    </xf>
    <xf numFmtId="0" fontId="3" fillId="3" borderId="0" xfId="0" applyFont="1" applyFill="1" applyProtection="1">
      <protection hidden="1"/>
    </xf>
    <xf numFmtId="0" fontId="3" fillId="3" borderId="5" xfId="0" applyFont="1" applyFill="1" applyBorder="1" applyProtection="1">
      <protection hidden="1"/>
    </xf>
    <xf numFmtId="0" fontId="2" fillId="2" borderId="0" xfId="0" applyFont="1" applyFill="1" applyProtection="1">
      <protection locked="0"/>
    </xf>
    <xf numFmtId="10" fontId="3" fillId="3" borderId="7" xfId="0" applyNumberFormat="1" applyFont="1" applyFill="1" applyBorder="1" applyProtection="1">
      <protection hidden="1"/>
    </xf>
    <xf numFmtId="44" fontId="3" fillId="3" borderId="7" xfId="1" applyFont="1" applyFill="1" applyBorder="1" applyProtection="1">
      <protection hidden="1"/>
    </xf>
    <xf numFmtId="9" fontId="2" fillId="2" borderId="0" xfId="0" applyNumberFormat="1" applyFont="1" applyFill="1" applyProtection="1">
      <protection hidden="1"/>
    </xf>
    <xf numFmtId="9" fontId="2" fillId="2" borderId="7" xfId="0" applyNumberFormat="1" applyFont="1" applyFill="1" applyBorder="1" applyProtection="1">
      <protection hidden="1"/>
    </xf>
    <xf numFmtId="0" fontId="2" fillId="5" borderId="0" xfId="0" applyFont="1" applyFill="1" applyProtection="1">
      <protection hidden="1"/>
    </xf>
    <xf numFmtId="17" fontId="6" fillId="5" borderId="0" xfId="0" applyNumberFormat="1" applyFont="1" applyFill="1" applyProtection="1">
      <protection hidden="1"/>
    </xf>
    <xf numFmtId="0" fontId="7" fillId="5" borderId="0" xfId="3" applyFont="1" applyFill="1" applyProtection="1">
      <protection hidden="1"/>
    </xf>
    <xf numFmtId="0" fontId="8" fillId="5" borderId="0" xfId="0" applyFont="1" applyFill="1" applyAlignment="1" applyProtection="1">
      <alignment horizontal="right"/>
      <protection hidden="1"/>
    </xf>
    <xf numFmtId="0" fontId="9" fillId="5" borderId="0" xfId="3" applyFont="1" applyFill="1" applyAlignment="1" applyProtection="1">
      <alignment horizontal="center"/>
      <protection hidden="1"/>
    </xf>
    <xf numFmtId="165" fontId="2" fillId="6" borderId="0" xfId="0" applyNumberFormat="1" applyFont="1" applyFill="1" applyProtection="1">
      <protection hidden="1"/>
    </xf>
    <xf numFmtId="165" fontId="2" fillId="6" borderId="9" xfId="0" applyNumberFormat="1" applyFont="1" applyFill="1" applyBorder="1" applyProtection="1">
      <protection hidden="1"/>
    </xf>
    <xf numFmtId="165" fontId="2" fillId="6" borderId="10" xfId="0" applyNumberFormat="1" applyFont="1" applyFill="1" applyBorder="1" applyProtection="1">
      <protection hidden="1"/>
    </xf>
    <xf numFmtId="165" fontId="2" fillId="6" borderId="11" xfId="0" applyNumberFormat="1" applyFont="1" applyFill="1" applyBorder="1" applyProtection="1">
      <protection hidden="1"/>
    </xf>
    <xf numFmtId="164" fontId="2" fillId="6" borderId="0" xfId="0" applyNumberFormat="1" applyFont="1" applyFill="1" applyProtection="1">
      <protection hidden="1"/>
    </xf>
    <xf numFmtId="164" fontId="2" fillId="6" borderId="9" xfId="0" applyNumberFormat="1" applyFont="1" applyFill="1" applyBorder="1" applyProtection="1">
      <protection hidden="1"/>
    </xf>
    <xf numFmtId="164" fontId="2" fillId="6" borderId="10" xfId="0" applyNumberFormat="1" applyFont="1" applyFill="1" applyBorder="1" applyProtection="1">
      <protection hidden="1"/>
    </xf>
    <xf numFmtId="164" fontId="2" fillId="6" borderId="11" xfId="0" applyNumberFormat="1" applyFont="1" applyFill="1" applyBorder="1" applyProtection="1">
      <protection hidden="1"/>
    </xf>
    <xf numFmtId="0" fontId="3" fillId="5" borderId="0" xfId="0" applyFont="1" applyFill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10" fillId="5" borderId="0" xfId="0" applyFont="1" applyFill="1" applyProtection="1">
      <protection hidden="1"/>
    </xf>
  </cellXfs>
  <cellStyles count="4">
    <cellStyle name="Hyperlink" xfId="3" builtinId="8"/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A9D08E"/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linkedin.com/in/johnnynijenhuiselektrischevrachtwagen/" TargetMode="External"/><Relationship Id="rId1" Type="http://schemas.openxmlformats.org/officeDocument/2006/relationships/hyperlink" Target="mailto:johnny@nijenhuistrucksolutions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A7797-93D4-1240-A862-442931CEF0E8}">
  <dimension ref="A1:F86"/>
  <sheetViews>
    <sheetView tabSelected="1" zoomScaleNormal="100" workbookViewId="0">
      <selection activeCell="C14" sqref="C14"/>
    </sheetView>
  </sheetViews>
  <sheetFormatPr baseColWidth="10" defaultColWidth="10.6640625" defaultRowHeight="21" outlineLevelRow="1" x14ac:dyDescent="0.25"/>
  <cols>
    <col min="1" max="1" width="10.6640625" style="2"/>
    <col min="2" max="2" width="31" style="2" bestFit="1" customWidth="1"/>
    <col min="3" max="3" width="23.5" style="2" bestFit="1" customWidth="1"/>
    <col min="4" max="4" width="20.6640625" style="2" bestFit="1" customWidth="1"/>
    <col min="5" max="5" width="18.1640625" style="2" bestFit="1" customWidth="1"/>
    <col min="6" max="6" width="15.5" style="2" bestFit="1" customWidth="1"/>
    <col min="7" max="7" width="23.6640625" style="2" bestFit="1" customWidth="1"/>
    <col min="8" max="8" width="15.6640625" style="2" bestFit="1" customWidth="1"/>
    <col min="9" max="9" width="20.6640625" style="2" bestFit="1" customWidth="1"/>
    <col min="10" max="16384" width="10.6640625" style="2"/>
  </cols>
  <sheetData>
    <row r="1" spans="1:6" ht="22" thickBot="1" x14ac:dyDescent="0.3">
      <c r="A1" s="1"/>
      <c r="B1" s="1"/>
      <c r="C1" s="1"/>
      <c r="D1" s="1"/>
      <c r="E1" s="1"/>
      <c r="F1" s="1"/>
    </row>
    <row r="2" spans="1:6" ht="22" thickTop="1" x14ac:dyDescent="0.25">
      <c r="A2" s="1"/>
      <c r="B2" s="48" t="s">
        <v>50</v>
      </c>
      <c r="C2" s="49"/>
      <c r="D2" s="49"/>
      <c r="E2" s="50"/>
      <c r="F2" s="1"/>
    </row>
    <row r="3" spans="1:6" x14ac:dyDescent="0.25">
      <c r="A3" s="1"/>
      <c r="B3" s="4" t="s">
        <v>37</v>
      </c>
      <c r="C3" s="29" t="s">
        <v>49</v>
      </c>
      <c r="D3" s="1"/>
      <c r="E3" s="5"/>
      <c r="F3" s="1"/>
    </row>
    <row r="4" spans="1:6" x14ac:dyDescent="0.25">
      <c r="A4" s="1"/>
      <c r="B4" s="4" t="s">
        <v>45</v>
      </c>
      <c r="C4" s="29" t="s">
        <v>40</v>
      </c>
      <c r="D4" s="1"/>
      <c r="E4" s="5"/>
      <c r="F4" s="1"/>
    </row>
    <row r="5" spans="1:6" x14ac:dyDescent="0.25">
      <c r="A5" s="1"/>
      <c r="B5" s="4" t="s">
        <v>46</v>
      </c>
      <c r="C5" s="29" t="s">
        <v>40</v>
      </c>
      <c r="D5" s="1"/>
      <c r="E5" s="5"/>
      <c r="F5" s="1"/>
    </row>
    <row r="6" spans="1:6" x14ac:dyDescent="0.25">
      <c r="A6" s="1"/>
      <c r="B6" s="4"/>
      <c r="C6" s="1"/>
      <c r="D6" s="1"/>
      <c r="E6" s="5"/>
      <c r="F6" s="1"/>
    </row>
    <row r="7" spans="1:6" ht="22" thickBot="1" x14ac:dyDescent="0.3">
      <c r="A7" s="1"/>
      <c r="B7" s="6" t="s">
        <v>5</v>
      </c>
      <c r="C7" s="19" t="str">
        <f>IF(C3=B21,E21,IF(C4=C21,E21,IF(C5=D21,E21,IF(C3=B20,E20,IF(C4=C20,E20,IF(C5=D20,E20,IF(C3=B19,E19,IF(C4=C19,E19,IF(C5=D19,E19,"FOUT")))))))))</f>
        <v>Groot</v>
      </c>
      <c r="D7" s="19"/>
      <c r="E7" s="8"/>
      <c r="F7" s="1"/>
    </row>
    <row r="8" spans="1:6" ht="23" thickTop="1" thickBot="1" x14ac:dyDescent="0.3">
      <c r="A8" s="1"/>
      <c r="B8" s="1"/>
      <c r="C8" s="1"/>
      <c r="D8" s="1"/>
      <c r="E8" s="1"/>
      <c r="F8" s="1"/>
    </row>
    <row r="9" spans="1:6" ht="22" thickTop="1" x14ac:dyDescent="0.25">
      <c r="A9" s="1"/>
      <c r="B9" s="48" t="s">
        <v>35</v>
      </c>
      <c r="C9" s="49"/>
      <c r="D9" s="49"/>
      <c r="E9" s="50"/>
      <c r="F9" s="3"/>
    </row>
    <row r="10" spans="1:6" x14ac:dyDescent="0.25">
      <c r="A10" s="1"/>
      <c r="B10" s="4" t="s">
        <v>13</v>
      </c>
      <c r="C10" s="22">
        <v>200000</v>
      </c>
      <c r="D10" s="1"/>
      <c r="E10" s="5"/>
      <c r="F10" s="1"/>
    </row>
    <row r="11" spans="1:6" x14ac:dyDescent="0.25">
      <c r="A11" s="1"/>
      <c r="B11" s="4" t="s">
        <v>18</v>
      </c>
      <c r="C11" s="22">
        <v>0</v>
      </c>
      <c r="D11" s="1"/>
      <c r="E11" s="5"/>
      <c r="F11" s="1"/>
    </row>
    <row r="12" spans="1:6" x14ac:dyDescent="0.25">
      <c r="A12" s="1"/>
      <c r="B12" s="4" t="s">
        <v>0</v>
      </c>
      <c r="C12" s="23" t="s">
        <v>11</v>
      </c>
      <c r="D12" s="1"/>
      <c r="E12" s="5"/>
      <c r="F12" s="1"/>
    </row>
    <row r="13" spans="1:6" x14ac:dyDescent="0.25">
      <c r="A13" s="1"/>
      <c r="B13" s="4" t="s">
        <v>5</v>
      </c>
      <c r="C13" s="9" t="str">
        <f>C7</f>
        <v>Groot</v>
      </c>
      <c r="D13" s="1"/>
      <c r="E13" s="5"/>
      <c r="F13" s="1"/>
    </row>
    <row r="14" spans="1:6" ht="22" thickBot="1" x14ac:dyDescent="0.3">
      <c r="A14" s="1"/>
      <c r="B14" s="6" t="s">
        <v>7</v>
      </c>
      <c r="C14" s="24" t="s">
        <v>54</v>
      </c>
      <c r="D14" s="7"/>
      <c r="E14" s="8"/>
      <c r="F14" s="1"/>
    </row>
    <row r="15" spans="1:6" ht="22" thickTop="1" x14ac:dyDescent="0.25">
      <c r="A15" s="1"/>
      <c r="B15" s="1"/>
      <c r="C15" s="9"/>
      <c r="D15" s="25"/>
      <c r="E15" s="1"/>
      <c r="F15" s="1"/>
    </row>
    <row r="16" spans="1:6" ht="22" hidden="1" outlineLevel="1" thickTop="1" x14ac:dyDescent="0.25">
      <c r="A16" s="1"/>
      <c r="B16" s="48" t="s">
        <v>51</v>
      </c>
      <c r="C16" s="49"/>
      <c r="D16" s="49"/>
      <c r="E16" s="50"/>
      <c r="F16" s="1"/>
    </row>
    <row r="17" spans="1:6" hidden="1" outlineLevel="1" x14ac:dyDescent="0.25">
      <c r="A17" s="1"/>
      <c r="B17" s="4"/>
      <c r="C17" s="1"/>
      <c r="D17" s="1"/>
      <c r="E17" s="5"/>
      <c r="F17" s="1"/>
    </row>
    <row r="18" spans="1:6" hidden="1" outlineLevel="1" x14ac:dyDescent="0.25">
      <c r="A18" s="1"/>
      <c r="B18" s="26" t="s">
        <v>37</v>
      </c>
      <c r="C18" s="27" t="s">
        <v>38</v>
      </c>
      <c r="D18" s="27" t="s">
        <v>39</v>
      </c>
      <c r="E18" s="28" t="s">
        <v>36</v>
      </c>
      <c r="F18" s="1"/>
    </row>
    <row r="19" spans="1:6" hidden="1" outlineLevel="1" x14ac:dyDescent="0.25">
      <c r="A19" s="1"/>
      <c r="B19" s="4" t="s">
        <v>47</v>
      </c>
      <c r="C19" s="1" t="s">
        <v>40</v>
      </c>
      <c r="D19" s="1" t="s">
        <v>40</v>
      </c>
      <c r="E19" s="5" t="s">
        <v>3</v>
      </c>
      <c r="F19" s="1"/>
    </row>
    <row r="20" spans="1:6" hidden="1" outlineLevel="1" x14ac:dyDescent="0.25">
      <c r="A20" s="1"/>
      <c r="B20" s="4" t="s">
        <v>48</v>
      </c>
      <c r="C20" s="1" t="s">
        <v>41</v>
      </c>
      <c r="D20" s="1" t="s">
        <v>42</v>
      </c>
      <c r="E20" s="5" t="s">
        <v>52</v>
      </c>
      <c r="F20" s="1"/>
    </row>
    <row r="21" spans="1:6" ht="22" hidden="1" outlineLevel="1" thickBot="1" x14ac:dyDescent="0.3">
      <c r="A21" s="1"/>
      <c r="B21" s="6" t="s">
        <v>49</v>
      </c>
      <c r="C21" s="19" t="s">
        <v>43</v>
      </c>
      <c r="D21" s="19" t="s">
        <v>44</v>
      </c>
      <c r="E21" s="8" t="s">
        <v>4</v>
      </c>
      <c r="F21" s="1"/>
    </row>
    <row r="22" spans="1:6" ht="23" hidden="1" outlineLevel="1" thickTop="1" thickBot="1" x14ac:dyDescent="0.3">
      <c r="A22" s="1"/>
      <c r="B22" s="1"/>
      <c r="C22" s="1"/>
      <c r="D22" s="1"/>
      <c r="E22" s="1"/>
      <c r="F22" s="1"/>
    </row>
    <row r="23" spans="1:6" ht="21" hidden="1" customHeight="1" outlineLevel="1" thickTop="1" x14ac:dyDescent="0.25">
      <c r="A23" s="1"/>
      <c r="B23" s="48" t="s">
        <v>22</v>
      </c>
      <c r="C23" s="49"/>
      <c r="D23" s="49"/>
      <c r="E23" s="50"/>
      <c r="F23" s="1"/>
    </row>
    <row r="24" spans="1:6" hidden="1" outlineLevel="1" x14ac:dyDescent="0.25">
      <c r="A24" s="1"/>
      <c r="B24" s="4"/>
      <c r="C24" s="1" t="str">
        <f>E19</f>
        <v>Klein</v>
      </c>
      <c r="D24" s="9" t="str">
        <f>E20</f>
        <v>Middelgroot</v>
      </c>
      <c r="E24" s="5" t="str">
        <f>E21</f>
        <v>Groot</v>
      </c>
      <c r="F24" s="1"/>
    </row>
    <row r="25" spans="1:6" hidden="1" outlineLevel="1" x14ac:dyDescent="0.25">
      <c r="A25" s="1"/>
      <c r="B25" s="10" t="s">
        <v>2</v>
      </c>
      <c r="C25" s="39">
        <v>0.14799999999999999</v>
      </c>
      <c r="D25" s="39">
        <v>0.12</v>
      </c>
      <c r="E25" s="40">
        <v>6.0999999999999999E-2</v>
      </c>
      <c r="F25" s="1"/>
    </row>
    <row r="26" spans="1:6" hidden="1" outlineLevel="1" x14ac:dyDescent="0.25">
      <c r="A26" s="1"/>
      <c r="B26" s="10" t="s">
        <v>9</v>
      </c>
      <c r="C26" s="39">
        <v>0.28599999999999998</v>
      </c>
      <c r="D26" s="39">
        <v>0.2</v>
      </c>
      <c r="E26" s="40">
        <v>0.10299999999999999</v>
      </c>
      <c r="F26" s="1"/>
    </row>
    <row r="27" spans="1:6" hidden="1" outlineLevel="1" x14ac:dyDescent="0.25">
      <c r="A27" s="1"/>
      <c r="B27" s="10" t="s">
        <v>10</v>
      </c>
      <c r="C27" s="39">
        <v>0.28999999999999998</v>
      </c>
      <c r="D27" s="39">
        <v>0.21</v>
      </c>
      <c r="E27" s="40">
        <v>0.111</v>
      </c>
      <c r="F27" s="1"/>
    </row>
    <row r="28" spans="1:6" ht="22" hidden="1" outlineLevel="1" thickBot="1" x14ac:dyDescent="0.3">
      <c r="A28" s="1"/>
      <c r="B28" s="11" t="s">
        <v>11</v>
      </c>
      <c r="C28" s="41">
        <v>0.28999999999999998</v>
      </c>
      <c r="D28" s="41">
        <v>0.21</v>
      </c>
      <c r="E28" s="42">
        <v>0.111</v>
      </c>
      <c r="F28" s="1"/>
    </row>
    <row r="29" spans="1:6" ht="23" hidden="1" outlineLevel="1" thickTop="1" thickBot="1" x14ac:dyDescent="0.3">
      <c r="A29" s="1"/>
      <c r="B29" s="1"/>
      <c r="C29" s="1"/>
      <c r="D29" s="1"/>
      <c r="E29" s="1"/>
      <c r="F29" s="1"/>
    </row>
    <row r="30" spans="1:6" ht="22" hidden="1" outlineLevel="1" thickTop="1" x14ac:dyDescent="0.25">
      <c r="A30" s="1"/>
      <c r="B30" s="48" t="s">
        <v>23</v>
      </c>
      <c r="C30" s="49"/>
      <c r="D30" s="49"/>
      <c r="E30" s="50"/>
      <c r="F30" s="1"/>
    </row>
    <row r="31" spans="1:6" hidden="1" outlineLevel="1" x14ac:dyDescent="0.25">
      <c r="A31" s="1"/>
      <c r="B31" s="4"/>
      <c r="C31" s="1" t="str">
        <f>E19</f>
        <v>Klein</v>
      </c>
      <c r="D31" s="9" t="str">
        <f>E20</f>
        <v>Middelgroot</v>
      </c>
      <c r="E31" s="5" t="str">
        <f>E21</f>
        <v>Groot</v>
      </c>
      <c r="F31" s="1"/>
    </row>
    <row r="32" spans="1:6" hidden="1" outlineLevel="1" x14ac:dyDescent="0.25">
      <c r="A32" s="1"/>
      <c r="B32" s="10" t="s">
        <v>2</v>
      </c>
      <c r="C32" s="43">
        <v>18000</v>
      </c>
      <c r="D32" s="43">
        <v>14700</v>
      </c>
      <c r="E32" s="44">
        <v>7500</v>
      </c>
      <c r="F32" s="1"/>
    </row>
    <row r="33" spans="1:6" hidden="1" outlineLevel="1" x14ac:dyDescent="0.25">
      <c r="A33" s="1"/>
      <c r="B33" s="10" t="s">
        <v>9</v>
      </c>
      <c r="C33" s="43">
        <v>86600</v>
      </c>
      <c r="D33" s="43">
        <v>60500</v>
      </c>
      <c r="E33" s="44">
        <v>31100</v>
      </c>
      <c r="F33" s="1"/>
    </row>
    <row r="34" spans="1:6" hidden="1" outlineLevel="1" x14ac:dyDescent="0.25">
      <c r="A34" s="1"/>
      <c r="B34" s="10" t="s">
        <v>10</v>
      </c>
      <c r="C34" s="43">
        <v>115200</v>
      </c>
      <c r="D34" s="43">
        <v>83200</v>
      </c>
      <c r="E34" s="44">
        <v>43900</v>
      </c>
      <c r="F34" s="1"/>
    </row>
    <row r="35" spans="1:6" ht="22" hidden="1" outlineLevel="1" thickBot="1" x14ac:dyDescent="0.3">
      <c r="A35" s="1"/>
      <c r="B35" s="11" t="s">
        <v>11</v>
      </c>
      <c r="C35" s="45">
        <v>115200</v>
      </c>
      <c r="D35" s="45">
        <v>83200</v>
      </c>
      <c r="E35" s="46">
        <v>43900</v>
      </c>
      <c r="F35" s="1"/>
    </row>
    <row r="36" spans="1:6" ht="23" hidden="1" outlineLevel="1" thickTop="1" thickBot="1" x14ac:dyDescent="0.3">
      <c r="A36" s="1"/>
      <c r="B36" s="1"/>
      <c r="C36" s="1"/>
      <c r="D36" s="1"/>
      <c r="E36" s="1"/>
      <c r="F36" s="1"/>
    </row>
    <row r="37" spans="1:6" ht="22" hidden="1" outlineLevel="1" thickTop="1" x14ac:dyDescent="0.25">
      <c r="A37" s="1"/>
      <c r="B37" s="48" t="s">
        <v>24</v>
      </c>
      <c r="C37" s="49"/>
      <c r="D37" s="49"/>
      <c r="E37" s="50"/>
      <c r="F37" s="1"/>
    </row>
    <row r="38" spans="1:6" hidden="1" outlineLevel="1" x14ac:dyDescent="0.25">
      <c r="A38" s="1"/>
      <c r="B38" s="4" t="s">
        <v>6</v>
      </c>
      <c r="C38" s="12">
        <f>INDEX(C25:E28,MATCH(C12,B25:B28,0),MATCH(C13,C24:E24,0))</f>
        <v>0.111</v>
      </c>
      <c r="D38" s="9">
        <f>C10*C38</f>
        <v>22200</v>
      </c>
      <c r="E38" s="13">
        <f>INDEX(C32:E35,MATCH(C12,B32:B35,0),MATCH(C13,C31:E31,0))</f>
        <v>43900</v>
      </c>
      <c r="F38" s="1"/>
    </row>
    <row r="39" spans="1:6" ht="22" hidden="1" outlineLevel="1" thickBot="1" x14ac:dyDescent="0.3">
      <c r="A39" s="1"/>
      <c r="B39" s="6" t="s">
        <v>14</v>
      </c>
      <c r="C39" s="31">
        <f>MIN(D38,E38)</f>
        <v>22200</v>
      </c>
      <c r="D39" s="15"/>
      <c r="E39" s="8"/>
      <c r="F39" s="1"/>
    </row>
    <row r="40" spans="1:6" ht="23" hidden="1" outlineLevel="1" thickTop="1" thickBot="1" x14ac:dyDescent="0.3">
      <c r="A40" s="1"/>
      <c r="B40" s="1"/>
      <c r="C40" s="1"/>
      <c r="D40" s="1"/>
      <c r="E40" s="1"/>
      <c r="F40" s="1"/>
    </row>
    <row r="41" spans="1:6" ht="22" hidden="1" outlineLevel="1" thickTop="1" x14ac:dyDescent="0.25">
      <c r="A41" s="1"/>
      <c r="B41" s="48" t="s">
        <v>26</v>
      </c>
      <c r="C41" s="49"/>
      <c r="D41" s="49"/>
      <c r="E41" s="50"/>
      <c r="F41" s="16"/>
    </row>
    <row r="42" spans="1:6" hidden="1" outlineLevel="1" x14ac:dyDescent="0.25">
      <c r="A42" s="1"/>
      <c r="B42" s="4" t="s">
        <v>1</v>
      </c>
      <c r="C42" s="32">
        <v>0.36</v>
      </c>
      <c r="D42" s="1"/>
      <c r="E42" s="5"/>
      <c r="F42" s="1"/>
    </row>
    <row r="43" spans="1:6" ht="22" hidden="1" outlineLevel="1" thickBot="1" x14ac:dyDescent="0.3">
      <c r="A43" s="1"/>
      <c r="B43" s="6" t="s">
        <v>8</v>
      </c>
      <c r="C43" s="33">
        <v>0.45</v>
      </c>
      <c r="D43" s="19"/>
      <c r="E43" s="8"/>
      <c r="F43" s="1"/>
    </row>
    <row r="44" spans="1:6" ht="23" hidden="1" outlineLevel="1" thickTop="1" thickBot="1" x14ac:dyDescent="0.3">
      <c r="A44" s="1"/>
      <c r="B44" s="1"/>
      <c r="C44" s="1"/>
      <c r="D44" s="1"/>
      <c r="E44" s="1"/>
      <c r="F44" s="1"/>
    </row>
    <row r="45" spans="1:6" ht="22" hidden="1" outlineLevel="1" thickTop="1" x14ac:dyDescent="0.25">
      <c r="A45" s="1"/>
      <c r="B45" s="48" t="s">
        <v>25</v>
      </c>
      <c r="C45" s="49"/>
      <c r="D45" s="49"/>
      <c r="E45" s="50"/>
      <c r="F45" s="1"/>
    </row>
    <row r="46" spans="1:6" hidden="1" outlineLevel="1" x14ac:dyDescent="0.25">
      <c r="A46" s="1"/>
      <c r="B46" s="4"/>
      <c r="C46" s="1" t="s">
        <v>12</v>
      </c>
      <c r="D46" s="18">
        <v>0</v>
      </c>
      <c r="E46" s="5"/>
      <c r="F46" s="1"/>
    </row>
    <row r="47" spans="1:6" hidden="1" outlineLevel="1" x14ac:dyDescent="0.25">
      <c r="A47" s="1"/>
      <c r="B47" s="4"/>
      <c r="C47" s="17" t="s">
        <v>53</v>
      </c>
      <c r="D47" s="18">
        <v>0.19</v>
      </c>
      <c r="E47" s="5"/>
      <c r="F47" s="1"/>
    </row>
    <row r="48" spans="1:6" hidden="1" outlineLevel="1" x14ac:dyDescent="0.25">
      <c r="A48" s="1"/>
      <c r="B48" s="4"/>
      <c r="C48" s="17" t="s">
        <v>54</v>
      </c>
      <c r="D48" s="20">
        <v>0.25800000000000001</v>
      </c>
      <c r="E48" s="5"/>
      <c r="F48" s="1"/>
    </row>
    <row r="49" spans="1:6" ht="22" hidden="1" outlineLevel="1" thickBot="1" x14ac:dyDescent="0.3">
      <c r="A49" s="1"/>
      <c r="B49" s="6"/>
      <c r="C49" s="14"/>
      <c r="D49" s="30">
        <f>INDEX(D46:D48,MATCH(C14,C46:C48,0))</f>
        <v>0.25800000000000001</v>
      </c>
      <c r="E49" s="8"/>
      <c r="F49" s="1"/>
    </row>
    <row r="50" spans="1:6" ht="23" hidden="1" outlineLevel="1" thickTop="1" thickBot="1" x14ac:dyDescent="0.3">
      <c r="A50" s="1"/>
      <c r="B50" s="1"/>
      <c r="C50" s="18"/>
      <c r="D50" s="1"/>
      <c r="E50" s="1"/>
      <c r="F50" s="1"/>
    </row>
    <row r="51" spans="1:6" ht="22" hidden="1" outlineLevel="1" thickTop="1" x14ac:dyDescent="0.25">
      <c r="A51" s="1"/>
      <c r="B51" s="48" t="s">
        <v>19</v>
      </c>
      <c r="C51" s="49"/>
      <c r="D51" s="49"/>
      <c r="E51" s="50"/>
      <c r="F51" s="1"/>
    </row>
    <row r="52" spans="1:6" hidden="1" outlineLevel="1" x14ac:dyDescent="0.25">
      <c r="A52" s="1"/>
      <c r="B52" s="4" t="s">
        <v>15</v>
      </c>
      <c r="C52" s="9">
        <f>C10-C39</f>
        <v>177800</v>
      </c>
      <c r="D52" s="1"/>
      <c r="E52" s="5"/>
      <c r="F52" s="1"/>
    </row>
    <row r="53" spans="1:6" hidden="1" outlineLevel="1" x14ac:dyDescent="0.25">
      <c r="A53" s="1"/>
      <c r="B53" s="4" t="s">
        <v>16</v>
      </c>
      <c r="C53" s="9">
        <f>C52*C42</f>
        <v>64008</v>
      </c>
      <c r="D53" s="1"/>
      <c r="E53" s="5"/>
      <c r="F53" s="1"/>
    </row>
    <row r="54" spans="1:6" ht="22" hidden="1" outlineLevel="1" thickBot="1" x14ac:dyDescent="0.3">
      <c r="A54" s="1"/>
      <c r="B54" s="6" t="s">
        <v>17</v>
      </c>
      <c r="C54" s="15">
        <f>C53*D49</f>
        <v>16514.064000000002</v>
      </c>
      <c r="D54" s="19"/>
      <c r="E54" s="8"/>
      <c r="F54" s="1"/>
    </row>
    <row r="55" spans="1:6" ht="23" hidden="1" outlineLevel="1" thickTop="1" thickBot="1" x14ac:dyDescent="0.3">
      <c r="A55" s="1"/>
      <c r="B55" s="1"/>
      <c r="C55" s="1"/>
      <c r="D55" s="1"/>
      <c r="E55" s="1"/>
      <c r="F55" s="1"/>
    </row>
    <row r="56" spans="1:6" ht="22" hidden="1" outlineLevel="1" thickTop="1" x14ac:dyDescent="0.25">
      <c r="A56" s="1"/>
      <c r="B56" s="48" t="s">
        <v>20</v>
      </c>
      <c r="C56" s="49"/>
      <c r="D56" s="49"/>
      <c r="E56" s="50"/>
      <c r="F56" s="1"/>
    </row>
    <row r="57" spans="1:6" hidden="1" outlineLevel="1" x14ac:dyDescent="0.25">
      <c r="A57" s="1"/>
      <c r="B57" s="4" t="s">
        <v>15</v>
      </c>
      <c r="C57" s="9">
        <f>C11</f>
        <v>0</v>
      </c>
      <c r="D57" s="1"/>
      <c r="E57" s="5"/>
      <c r="F57" s="1"/>
    </row>
    <row r="58" spans="1:6" hidden="1" outlineLevel="1" x14ac:dyDescent="0.25">
      <c r="A58" s="1"/>
      <c r="B58" s="4" t="s">
        <v>16</v>
      </c>
      <c r="C58" s="9">
        <f>C57*C43</f>
        <v>0</v>
      </c>
      <c r="D58" s="1"/>
      <c r="E58" s="5"/>
      <c r="F58" s="1"/>
    </row>
    <row r="59" spans="1:6" ht="22" hidden="1" outlineLevel="1" thickBot="1" x14ac:dyDescent="0.3">
      <c r="A59" s="1"/>
      <c r="B59" s="6" t="s">
        <v>17</v>
      </c>
      <c r="C59" s="15">
        <f>C58*D49</f>
        <v>0</v>
      </c>
      <c r="D59" s="19"/>
      <c r="E59" s="8"/>
      <c r="F59" s="1"/>
    </row>
    <row r="60" spans="1:6" ht="22" hidden="1" outlineLevel="1" thickTop="1" x14ac:dyDescent="0.25">
      <c r="A60" s="1"/>
      <c r="B60" s="1"/>
      <c r="C60" s="1"/>
      <c r="D60" s="1"/>
      <c r="E60" s="1"/>
      <c r="F60" s="1"/>
    </row>
    <row r="61" spans="1:6" ht="22" collapsed="1" thickBot="1" x14ac:dyDescent="0.3">
      <c r="A61" s="1"/>
      <c r="B61" s="1"/>
      <c r="C61" s="1"/>
      <c r="D61" s="1"/>
      <c r="E61" s="1"/>
      <c r="F61" s="1"/>
    </row>
    <row r="62" spans="1:6" ht="22" thickTop="1" x14ac:dyDescent="0.25">
      <c r="A62" s="1"/>
      <c r="B62" s="48" t="s">
        <v>34</v>
      </c>
      <c r="C62" s="49"/>
      <c r="D62" s="49"/>
      <c r="E62" s="50"/>
      <c r="F62" s="1"/>
    </row>
    <row r="63" spans="1:6" x14ac:dyDescent="0.25">
      <c r="A63" s="1"/>
      <c r="B63" s="4" t="s">
        <v>21</v>
      </c>
      <c r="C63" s="9">
        <f>C39</f>
        <v>22200</v>
      </c>
      <c r="D63" s="1"/>
      <c r="E63" s="5"/>
      <c r="F63" s="1"/>
    </row>
    <row r="64" spans="1:6" x14ac:dyDescent="0.25">
      <c r="A64" s="1"/>
      <c r="B64" s="4" t="s">
        <v>1</v>
      </c>
      <c r="C64" s="9">
        <f>C54</f>
        <v>16514.064000000002</v>
      </c>
      <c r="D64" s="1"/>
      <c r="E64" s="5"/>
      <c r="F64" s="1"/>
    </row>
    <row r="65" spans="1:6" ht="22" thickBot="1" x14ac:dyDescent="0.3">
      <c r="A65" s="1"/>
      <c r="B65" s="6" t="s">
        <v>8</v>
      </c>
      <c r="C65" s="15">
        <f>C59</f>
        <v>0</v>
      </c>
      <c r="D65" s="19"/>
      <c r="E65" s="8"/>
      <c r="F65" s="1"/>
    </row>
    <row r="66" spans="1:6" ht="22" thickTop="1" x14ac:dyDescent="0.25">
      <c r="A66" s="1"/>
      <c r="B66" s="1"/>
      <c r="C66" s="1"/>
      <c r="D66" s="1"/>
      <c r="E66" s="1"/>
      <c r="F66" s="1"/>
    </row>
    <row r="67" spans="1:6" ht="22" thickBot="1" x14ac:dyDescent="0.3">
      <c r="A67" s="1"/>
      <c r="B67" s="1"/>
      <c r="C67" s="1"/>
      <c r="D67" s="1"/>
      <c r="E67" s="1"/>
      <c r="F67" s="1"/>
    </row>
    <row r="68" spans="1:6" ht="22" thickTop="1" x14ac:dyDescent="0.25">
      <c r="A68" s="1"/>
      <c r="B68" s="48" t="s">
        <v>27</v>
      </c>
      <c r="C68" s="49"/>
      <c r="D68" s="49"/>
      <c r="E68" s="50"/>
      <c r="F68" s="1"/>
    </row>
    <row r="69" spans="1:6" x14ac:dyDescent="0.25">
      <c r="A69" s="1"/>
      <c r="B69" s="4" t="s">
        <v>28</v>
      </c>
      <c r="C69" s="9">
        <f>C10</f>
        <v>200000</v>
      </c>
      <c r="D69" s="9"/>
      <c r="E69" s="5"/>
      <c r="F69" s="9"/>
    </row>
    <row r="70" spans="1:6" x14ac:dyDescent="0.25">
      <c r="A70" s="1"/>
      <c r="B70" s="4" t="s">
        <v>29</v>
      </c>
      <c r="C70" s="9">
        <f>C11</f>
        <v>0</v>
      </c>
      <c r="D70" s="1"/>
      <c r="E70" s="5"/>
      <c r="F70" s="1"/>
    </row>
    <row r="71" spans="1:6" x14ac:dyDescent="0.25">
      <c r="A71" s="1"/>
      <c r="B71" s="4" t="s">
        <v>31</v>
      </c>
      <c r="C71" s="9"/>
      <c r="D71" s="9">
        <f>SUM(C69:C70)</f>
        <v>200000</v>
      </c>
      <c r="E71" s="5"/>
      <c r="F71" s="1"/>
    </row>
    <row r="72" spans="1:6" x14ac:dyDescent="0.25">
      <c r="A72" s="1"/>
      <c r="B72" s="4"/>
      <c r="C72" s="9"/>
      <c r="D72" s="1"/>
      <c r="E72" s="5"/>
      <c r="F72" s="1"/>
    </row>
    <row r="73" spans="1:6" x14ac:dyDescent="0.25">
      <c r="A73" s="1"/>
      <c r="B73" s="4" t="s">
        <v>30</v>
      </c>
      <c r="C73" s="9">
        <f>C63</f>
        <v>22200</v>
      </c>
      <c r="D73" s="1"/>
      <c r="E73" s="5"/>
      <c r="F73" s="1"/>
    </row>
    <row r="74" spans="1:6" x14ac:dyDescent="0.25">
      <c r="A74" s="1"/>
      <c r="B74" s="4" t="s">
        <v>1</v>
      </c>
      <c r="C74" s="9">
        <f>C64</f>
        <v>16514.064000000002</v>
      </c>
      <c r="D74" s="1"/>
      <c r="E74" s="5"/>
      <c r="F74" s="1"/>
    </row>
    <row r="75" spans="1:6" x14ac:dyDescent="0.25">
      <c r="A75" s="1"/>
      <c r="B75" s="4" t="s">
        <v>8</v>
      </c>
      <c r="C75" s="9">
        <f>C65</f>
        <v>0</v>
      </c>
      <c r="D75" s="1"/>
      <c r="E75" s="5"/>
      <c r="F75" s="1"/>
    </row>
    <row r="76" spans="1:6" x14ac:dyDescent="0.25">
      <c r="A76" s="1"/>
      <c r="B76" s="4" t="s">
        <v>32</v>
      </c>
      <c r="C76" s="1"/>
      <c r="D76" s="9">
        <f>SUM(C73:C75)</f>
        <v>38714.063999999998</v>
      </c>
      <c r="E76" s="5"/>
      <c r="F76" s="1"/>
    </row>
    <row r="77" spans="1:6" x14ac:dyDescent="0.25">
      <c r="A77" s="1"/>
      <c r="B77" s="4"/>
      <c r="C77" s="1"/>
      <c r="D77" s="1"/>
      <c r="E77" s="5"/>
      <c r="F77" s="1"/>
    </row>
    <row r="78" spans="1:6" ht="22" thickBot="1" x14ac:dyDescent="0.3">
      <c r="A78" s="1"/>
      <c r="B78" s="6" t="s">
        <v>33</v>
      </c>
      <c r="C78" s="19"/>
      <c r="D78" s="19"/>
      <c r="E78" s="21">
        <f>D71-D76</f>
        <v>161285.93599999999</v>
      </c>
      <c r="F78" s="1"/>
    </row>
    <row r="79" spans="1:6" ht="22" thickTop="1" x14ac:dyDescent="0.25">
      <c r="A79" s="1"/>
      <c r="B79" s="1"/>
      <c r="C79" s="1"/>
      <c r="D79" s="1"/>
      <c r="E79" s="1"/>
      <c r="F79" s="1"/>
    </row>
    <row r="80" spans="1:6" x14ac:dyDescent="0.25">
      <c r="A80" s="34"/>
      <c r="B80" s="47" t="s">
        <v>55</v>
      </c>
      <c r="C80" s="47"/>
      <c r="D80" s="47"/>
      <c r="E80" s="47"/>
      <c r="F80" s="34"/>
    </row>
    <row r="81" spans="1:6" x14ac:dyDescent="0.25">
      <c r="A81" s="34"/>
      <c r="B81" s="34"/>
      <c r="C81" s="34"/>
      <c r="D81" s="34"/>
      <c r="E81" s="34"/>
      <c r="F81" s="34"/>
    </row>
    <row r="82" spans="1:6" ht="26" x14ac:dyDescent="0.3">
      <c r="A82" s="34"/>
      <c r="B82" s="37" t="s">
        <v>56</v>
      </c>
      <c r="C82" s="35" t="s">
        <v>58</v>
      </c>
      <c r="D82" s="34"/>
      <c r="E82" s="34"/>
      <c r="F82" s="34"/>
    </row>
    <row r="83" spans="1:6" ht="26" x14ac:dyDescent="0.3">
      <c r="A83" s="34"/>
      <c r="B83" s="37" t="s">
        <v>57</v>
      </c>
      <c r="C83" s="36" t="s">
        <v>59</v>
      </c>
      <c r="D83" s="34"/>
      <c r="E83" s="34"/>
      <c r="F83" s="34"/>
    </row>
    <row r="84" spans="1:6" ht="26" x14ac:dyDescent="0.3">
      <c r="A84" s="34"/>
      <c r="B84" s="37"/>
      <c r="C84" s="36"/>
      <c r="D84" s="34"/>
      <c r="E84" s="34"/>
      <c r="F84" s="34"/>
    </row>
    <row r="85" spans="1:6" ht="26" x14ac:dyDescent="0.3">
      <c r="A85" s="34"/>
      <c r="B85" s="37" t="s">
        <v>61</v>
      </c>
      <c r="C85" s="38" t="s">
        <v>60</v>
      </c>
      <c r="D85" s="34"/>
      <c r="E85" s="51" t="s">
        <v>62</v>
      </c>
      <c r="F85" s="34"/>
    </row>
    <row r="86" spans="1:6" x14ac:dyDescent="0.25">
      <c r="A86" s="34"/>
      <c r="B86" s="34"/>
      <c r="C86" s="34"/>
      <c r="D86" s="34"/>
      <c r="E86" s="34"/>
      <c r="F86" s="34"/>
    </row>
  </sheetData>
  <sheetProtection algorithmName="SHA-512" hashValue="clkjbgx0t3NGgX95b0pk5V0+l05W8fXhQQo1+VlJfkCzNMstWAgMA52H3KjEQz2IgpDVMf8v+f7brDKavlmmtA==" saltValue="FZHrPq0TRmnBTPaxpbWE+A==" spinCount="100000" sheet="1" objects="1" scenarios="1" selectLockedCells="1"/>
  <mergeCells count="13">
    <mergeCell ref="B80:E80"/>
    <mergeCell ref="B68:E68"/>
    <mergeCell ref="B2:E2"/>
    <mergeCell ref="B16:E16"/>
    <mergeCell ref="B45:E45"/>
    <mergeCell ref="B51:E51"/>
    <mergeCell ref="B56:E56"/>
    <mergeCell ref="B9:E9"/>
    <mergeCell ref="B62:E62"/>
    <mergeCell ref="B41:E41"/>
    <mergeCell ref="B37:E37"/>
    <mergeCell ref="B30:E30"/>
    <mergeCell ref="B23:E23"/>
  </mergeCells>
  <dataValidations count="5">
    <dataValidation type="list" allowBlank="1" showInputMessage="1" showErrorMessage="1" sqref="C12" xr:uid="{5289D2A4-E360-EB4B-87F4-C05FA24ED2DB}">
      <formula1>$B$25:$B$28</formula1>
    </dataValidation>
    <dataValidation type="list" allowBlank="1" showInputMessage="1" showErrorMessage="1" sqref="C14 C16:C21" xr:uid="{067D895B-45EA-0741-835D-B335AF84DFF4}">
      <formula1>$C$46:$C$48</formula1>
    </dataValidation>
    <dataValidation type="list" allowBlank="1" showInputMessage="1" showErrorMessage="1" sqref="C5" xr:uid="{A5CD011D-E5EE-744E-AE51-25F55852D964}">
      <formula1>$D$19:$D$21</formula1>
    </dataValidation>
    <dataValidation type="list" allowBlank="1" showInputMessage="1" showErrorMessage="1" sqref="C4" xr:uid="{C72554E5-4462-3149-9227-0DC80D724C59}">
      <formula1>$C$19:$C$21</formula1>
    </dataValidation>
    <dataValidation type="list" allowBlank="1" showInputMessage="1" showErrorMessage="1" sqref="C3" xr:uid="{8965FB01-61BD-BD42-B048-5240E7FEEC5E}">
      <formula1>$B$19:$B$21</formula1>
    </dataValidation>
  </dataValidations>
  <hyperlinks>
    <hyperlink ref="C83" r:id="rId1" xr:uid="{F3240D3D-7A82-1F43-BEEA-52490C54E95C}"/>
    <hyperlink ref="C85" r:id="rId2" xr:uid="{150C07AC-FF26-A045-A56D-086B7513283C}"/>
  </hyperlinks>
  <pageMargins left="0.7" right="0.7" top="0.75" bottom="0.75" header="0.3" footer="0.3"/>
  <pageSetup paperSize="9" scale="43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Subsidies calculator</vt:lpstr>
      <vt:lpstr>'Subsidies calculator'!Afdrukbereik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</dc:creator>
  <cp:lastModifiedBy>Johnny Nijenhuis</cp:lastModifiedBy>
  <cp:lastPrinted>2023-07-06T10:20:14Z</cp:lastPrinted>
  <dcterms:created xsi:type="dcterms:W3CDTF">2022-09-28T06:43:55Z</dcterms:created>
  <dcterms:modified xsi:type="dcterms:W3CDTF">2024-02-16T09:07:23Z</dcterms:modified>
</cp:coreProperties>
</file>